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26" yWindow="150" windowWidth="13680" windowHeight="1356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<sst xmlns="http://schemas.openxmlformats.org/spreadsheetml/2006/main" count="53" uniqueCount="52">
  <si>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Услуги по содержанию и ремонту</t>
  </si>
  <si>
    <t>НАЛОГИ</t>
  </si>
  <si>
    <t>РЕМОНТ ФАСАДОВ</t>
  </si>
  <si>
    <t>СОДЕРЖАНИЕ И РЕМОНТ ВЕНТИЛЯЦИИ</t>
  </si>
  <si>
    <t>СОДЕРЖАНИЕ ПОДВАЛОВ</t>
  </si>
  <si>
    <t>Дезинсекция помещений</t>
  </si>
  <si>
    <t>Уборка подвалов</t>
  </si>
  <si>
    <t>СОДЕРЖАНИЕ ПОДЕЗДОВ</t>
  </si>
  <si>
    <t>СОДЕРЖАНИЕ ПРИБОРОВ УЧЕТА</t>
  </si>
  <si>
    <t>Снятие показаний электросчетчиков</t>
  </si>
  <si>
    <t>Техническое обслуживание теплосчетчика</t>
  </si>
  <si>
    <t>СОДЕРЖАНИЕ ПРИДОМОВОЙ ТЕРРИТОРИИ</t>
  </si>
  <si>
    <t>Вывоз крупногабаритного мусора</t>
  </si>
  <si>
    <t>Проведение субботника</t>
  </si>
  <si>
    <t>Уборка снега на придомовой территории</t>
  </si>
  <si>
    <t>ТЕХОБСЛУЖИВАНИЕ И РЕМОНТ ВОДОСНАБЖЕНИЯ И ВОДООТВЕДЕНИЯ ОТОПЛЕНИЯ</t>
  </si>
  <si>
    <t>ТЕХОБСЛУЖИВАНИЕ И РЕМОНТ ЭЛЕКТРООБОРУДОВАНИЯ</t>
  </si>
  <si>
    <t>Выплата зарплаты (в т.ч.подрядчики)</t>
  </si>
  <si>
    <t>Госпошлина</t>
  </si>
  <si>
    <t>Информационно-консультационные услуги</t>
  </si>
  <si>
    <t>Канцелярские принадлежности</t>
  </si>
  <si>
    <t>Обслуживание оргтехники</t>
  </si>
  <si>
    <t>Приобретение и обновление обслуживание программ для ЭВМ</t>
  </si>
  <si>
    <t>Расходы на приобретение инвентаря</t>
  </si>
  <si>
    <t>Транспортные</t>
  </si>
  <si>
    <t>Услуги банка</t>
  </si>
  <si>
    <t>Услуги связи, почты</t>
  </si>
  <si>
    <t>Юридические услуги</t>
  </si>
  <si>
    <t>УЧЕТНО-РЕГИСТРАЦИОННЫЕ УСЛУГИ</t>
  </si>
  <si>
    <t>Побелка подвала</t>
  </si>
  <si>
    <t>Установка почтовых ящиков</t>
  </si>
  <si>
    <t>Ремонт приямка</t>
  </si>
  <si>
    <t>Поверка приборов учета</t>
  </si>
  <si>
    <t>Содержание и текущий ремонт</t>
  </si>
  <si>
    <t>Утилизация</t>
  </si>
  <si>
    <t>Прочие дополнительные работы</t>
  </si>
  <si>
    <t>Уборка подъездов с 01.07.2015</t>
  </si>
  <si>
    <t>Планируемые поступления</t>
  </si>
  <si>
    <t>Расходы</t>
  </si>
  <si>
    <t>Ремонт подъезда</t>
  </si>
  <si>
    <t>Сбор и вывоз утилизация ТБО</t>
  </si>
  <si>
    <t>СМЕТА ДОХОДОВ И РАСХОДОВ ТСЖ "Капитал" на период: 2015 г.</t>
  </si>
  <si>
    <t>тариф на содержание</t>
  </si>
  <si>
    <t>СПЕЦОДЕЖДА СПЕЦОСНАСТКА</t>
  </si>
  <si>
    <t>РАСХОДНЫЕ МАТЕРИАЛЫ</t>
  </si>
  <si>
    <t>ТЕКУЩИЙ РЕМОНТ КРОВЛИ</t>
  </si>
  <si>
    <t>"УТВЕРЖДЕНО"</t>
  </si>
  <si>
    <t>решением Общего собрания членов</t>
  </si>
  <si>
    <t>ТСЖ "Капитал"</t>
  </si>
  <si>
    <t>Председатель правления</t>
  </si>
  <si>
    <t>______________________/Вяткина Е.П./</t>
  </si>
  <si>
    <t>(Протокол № 1 от " 04 " января 2015 г.)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</si>
</sst>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_р_."/>
    <numFmt numFmtId="166" formatCode="#,##0.00_р_."/>
  </numFmts>
  <fonts count="10">
    <font>
      <sz val="8"/>
      <name val="Arial"/>
      <family val="2"/>
    </font>
    <font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name val="Arial"/>
      <family val="2"/>
    </font>
    <font>
      <sz val="12"/>
      <color indexed="2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2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6" fillId="0" borderId="0" xfId="0" applyNumberFormat="1" applyFont="1" applyAlignment="1">
      <alignment wrapText="1"/>
    </xf>
    <xf numFmtId="0" fontId="4" fillId="0" borderId="2" xfId="0" applyFont="1" applyBorder="1" applyAlignment="1">
      <alignment horizontal="center"/>
    </xf>
    <xf numFmtId="0" fontId="7" fillId="0" borderId="0" xfId="0" applyNumberFormat="1" applyFont="1" applyAlignment="1">
      <alignment wrapText="1"/>
    </xf>
    <xf numFmtId="10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165" fontId="4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top" wrapText="1"/>
    </xf>
    <xf numFmtId="0" fontId="8" fillId="0" borderId="4" xfId="0" applyNumberFormat="1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left" vertical="top" wrapText="1"/>
    </xf>
    <xf numFmtId="0" fontId="8" fillId="0" borderId="6" xfId="0" applyNumberFormat="1" applyFont="1" applyFill="1" applyBorder="1" applyAlignment="1">
      <alignment horizontal="left" vertical="top" wrapText="1"/>
    </xf>
    <xf numFmtId="165" fontId="4" fillId="0" borderId="7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left" vertical="top" wrapText="1"/>
    </xf>
    <xf numFmtId="0" fontId="8" fillId="0" borderId="9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left" vertical="top" wrapText="1"/>
    </xf>
    <xf numFmtId="165" fontId="4" fillId="0" borderId="4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/>
    </xf>
    <xf numFmtId="0" fontId="4" fillId="0" borderId="12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vertical="top" wrapText="1"/>
    </xf>
    <xf numFmtId="0" fontId="9" fillId="0" borderId="2" xfId="0" applyNumberFormat="1" applyFont="1" applyFill="1" applyBorder="1" applyAlignment="1">
      <alignment horizontal="left" vertical="top" wrapText="1"/>
    </xf>
    <xf numFmtId="0" fontId="9" fillId="0" borderId="4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166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F0F6E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1"/>
  <sheetViews>
    <sheetView tabSelected="1" workbookViewId="0" topLeftCell="A13">
      <selection activeCell="I12" sqref="I12"/>
    </sheetView>
  </sheetViews>
  <sheetFormatPr defaultColWidth="9.33203125" defaultRowHeight="11.25" outlineLevelRow="4"/>
  <cols>
    <col min="1" max="1" width="28.33203125" style="0" customWidth="1"/>
    <col min="2" max="2" width="15.66015625" style="2" customWidth="1"/>
    <col min="3" max="3" width="8.83203125" style="27" customWidth="1"/>
    <col min="4" max="4" width="55.66015625" style="27" customWidth="1"/>
    <col min="5" max="5" width="21.16015625" style="55" customWidth="1"/>
    <col min="6" max="6" width="10.83203125" style="9" hidden="1" customWidth="1"/>
    <col min="7" max="7" width="12" style="9" customWidth="1"/>
    <col min="8" max="16384" width="10.66015625" style="0" customWidth="1"/>
  </cols>
  <sheetData>
    <row r="1" spans="4:6" ht="12.75">
      <c r="D1" s="20" t="s">
        <v>46</v>
      </c>
      <c r="E1" s="20"/>
      <c r="F1" s="20"/>
    </row>
    <row r="2" spans="4:6" ht="12.75">
      <c r="D2" s="18" t="s">
        <v>47</v>
      </c>
      <c r="E2" s="18"/>
      <c r="F2" s="18"/>
    </row>
    <row r="3" spans="4:6" ht="12.75">
      <c r="D3" s="18" t="s">
        <v>48</v>
      </c>
      <c r="E3" s="18"/>
      <c r="F3" s="18"/>
    </row>
    <row r="4" spans="4:6" ht="12.75">
      <c r="D4" s="26" t="s">
        <v>51</v>
      </c>
      <c r="E4" s="18"/>
      <c r="F4" s="18"/>
    </row>
    <row r="5" spans="4:6" ht="12.75">
      <c r="D5" s="18" t="s">
        <v>49</v>
      </c>
      <c r="E5" s="18"/>
      <c r="F5" s="18"/>
    </row>
    <row r="6" spans="4:6" ht="12.75">
      <c r="D6" s="19" t="s">
        <v>50</v>
      </c>
      <c r="E6" s="20"/>
      <c r="F6" s="20"/>
    </row>
    <row r="7" spans="1:7" ht="11.25" customHeight="1" outlineLevel="1">
      <c r="A7" s="21" t="s">
        <v>41</v>
      </c>
      <c r="B7" s="21"/>
      <c r="C7" s="21"/>
      <c r="D7" s="21"/>
      <c r="E7" s="21"/>
      <c r="F7" s="13"/>
      <c r="G7" s="11"/>
    </row>
    <row r="8" spans="1:7" s="1" customFormat="1" ht="30.75" customHeight="1">
      <c r="A8" s="22"/>
      <c r="B8" s="22"/>
      <c r="C8" s="22"/>
      <c r="D8" s="22"/>
      <c r="E8" s="22"/>
      <c r="F8" s="13"/>
      <c r="G8" s="11"/>
    </row>
    <row r="9" spans="1:5" ht="32.25" customHeight="1" outlineLevel="1">
      <c r="A9" s="24" t="s">
        <v>37</v>
      </c>
      <c r="B9" s="25"/>
      <c r="C9" s="23" t="s">
        <v>0</v>
      </c>
      <c r="D9" s="23"/>
      <c r="E9" s="28" t="s">
        <v>38</v>
      </c>
    </row>
    <row r="10" spans="1:7" ht="29.25" customHeight="1" outlineLevel="3">
      <c r="A10" s="4" t="s">
        <v>33</v>
      </c>
      <c r="B10" s="5">
        <f>E50-B11</f>
        <v>5380890.66</v>
      </c>
      <c r="C10" s="29" t="s">
        <v>1</v>
      </c>
      <c r="D10" s="30"/>
      <c r="E10" s="31">
        <v>760000</v>
      </c>
      <c r="F10" s="14">
        <f aca="true" t="shared" si="0" ref="F10:F28">E10/5606400</f>
        <v>0.1355593607305936</v>
      </c>
      <c r="G10" s="10">
        <f>F10*19.77</f>
        <v>2.6800085616438354</v>
      </c>
    </row>
    <row r="11" spans="1:7" ht="18" customHeight="1" outlineLevel="3">
      <c r="A11" s="6" t="s">
        <v>34</v>
      </c>
      <c r="B11" s="5">
        <v>225509.34</v>
      </c>
      <c r="C11" s="32" t="s">
        <v>44</v>
      </c>
      <c r="D11" s="33"/>
      <c r="E11" s="34">
        <v>18000</v>
      </c>
      <c r="F11" s="14">
        <f t="shared" si="0"/>
        <v>0.003210616438356164</v>
      </c>
      <c r="G11" s="10">
        <f aca="true" t="shared" si="1" ref="G11:G36">F11*19.77</f>
        <v>0.06347388698630137</v>
      </c>
    </row>
    <row r="12" spans="1:7" ht="18" customHeight="1" outlineLevel="3">
      <c r="A12" s="6"/>
      <c r="B12" s="7"/>
      <c r="C12" s="29" t="s">
        <v>2</v>
      </c>
      <c r="D12" s="30"/>
      <c r="E12" s="31">
        <v>90000</v>
      </c>
      <c r="F12" s="14">
        <f t="shared" si="0"/>
        <v>0.016053082191780824</v>
      </c>
      <c r="G12" s="10">
        <f t="shared" si="1"/>
        <v>0.3173694349315069</v>
      </c>
    </row>
    <row r="13" spans="1:7" ht="18" customHeight="1" outlineLevel="3">
      <c r="A13" s="6"/>
      <c r="B13" s="7"/>
      <c r="C13" s="29" t="s">
        <v>3</v>
      </c>
      <c r="D13" s="30"/>
      <c r="E13" s="31">
        <v>10000</v>
      </c>
      <c r="F13" s="14">
        <f t="shared" si="0"/>
        <v>0.001783675799086758</v>
      </c>
      <c r="G13" s="10">
        <f t="shared" si="1"/>
        <v>0.0352632705479452</v>
      </c>
    </row>
    <row r="14" spans="1:7" ht="18" customHeight="1" outlineLevel="3">
      <c r="A14" s="6"/>
      <c r="B14" s="7"/>
      <c r="C14" s="35" t="s">
        <v>4</v>
      </c>
      <c r="D14" s="36"/>
      <c r="E14" s="31">
        <f>E15+E16+E17+E18</f>
        <v>145000</v>
      </c>
      <c r="F14" s="14">
        <f t="shared" si="0"/>
        <v>0.025863299086757992</v>
      </c>
      <c r="G14" s="10">
        <f t="shared" si="1"/>
        <v>0.5113174229452055</v>
      </c>
    </row>
    <row r="15" spans="1:7" ht="18" customHeight="1" outlineLevel="4">
      <c r="A15" s="6"/>
      <c r="B15" s="12"/>
      <c r="C15" s="37"/>
      <c r="D15" s="38" t="s">
        <v>5</v>
      </c>
      <c r="E15" s="39">
        <v>25000</v>
      </c>
      <c r="F15" s="14">
        <f t="shared" si="0"/>
        <v>0.004459189497716895</v>
      </c>
      <c r="G15" s="10">
        <f t="shared" si="1"/>
        <v>0.08815817636986302</v>
      </c>
    </row>
    <row r="16" spans="1:7" ht="18" customHeight="1" outlineLevel="4">
      <c r="A16" s="6"/>
      <c r="B16" s="12"/>
      <c r="C16" s="37"/>
      <c r="D16" s="38" t="s">
        <v>6</v>
      </c>
      <c r="E16" s="39">
        <v>10000</v>
      </c>
      <c r="F16" s="14">
        <f t="shared" si="0"/>
        <v>0.001783675799086758</v>
      </c>
      <c r="G16" s="10">
        <f t="shared" si="1"/>
        <v>0.0352632705479452</v>
      </c>
    </row>
    <row r="17" spans="1:7" ht="18" customHeight="1" outlineLevel="4">
      <c r="A17" s="6"/>
      <c r="B17" s="12"/>
      <c r="C17" s="37"/>
      <c r="D17" s="38" t="s">
        <v>29</v>
      </c>
      <c r="E17" s="39">
        <v>30000</v>
      </c>
      <c r="F17" s="14">
        <f t="shared" si="0"/>
        <v>0.005351027397260274</v>
      </c>
      <c r="G17" s="10">
        <f t="shared" si="1"/>
        <v>0.10578981164383561</v>
      </c>
    </row>
    <row r="18" spans="1:7" ht="18" customHeight="1" outlineLevel="4">
      <c r="A18" s="6"/>
      <c r="B18" s="12"/>
      <c r="C18" s="37"/>
      <c r="D18" s="38" t="s">
        <v>31</v>
      </c>
      <c r="E18" s="39">
        <v>80000</v>
      </c>
      <c r="F18" s="14">
        <f t="shared" si="0"/>
        <v>0.014269406392694063</v>
      </c>
      <c r="G18" s="10">
        <f t="shared" si="1"/>
        <v>0.2821061643835616</v>
      </c>
    </row>
    <row r="19" spans="1:7" ht="18" customHeight="1" outlineLevel="3">
      <c r="A19" s="6"/>
      <c r="B19" s="7"/>
      <c r="C19" s="40" t="s">
        <v>7</v>
      </c>
      <c r="D19" s="41"/>
      <c r="E19" s="31">
        <f>+E20+E21+E22+E23</f>
        <v>448400</v>
      </c>
      <c r="F19" s="14">
        <f t="shared" si="0"/>
        <v>0.07998002283105023</v>
      </c>
      <c r="G19" s="10">
        <f t="shared" si="1"/>
        <v>1.581205051369863</v>
      </c>
    </row>
    <row r="20" spans="1:7" s="1" customFormat="1" ht="18" customHeight="1" outlineLevel="4">
      <c r="A20" s="8"/>
      <c r="B20" s="12"/>
      <c r="C20" s="42"/>
      <c r="D20" s="38" t="s">
        <v>30</v>
      </c>
      <c r="E20" s="39">
        <v>8400</v>
      </c>
      <c r="F20" s="14">
        <f t="shared" si="0"/>
        <v>0.0014982876712328766</v>
      </c>
      <c r="G20" s="10">
        <f t="shared" si="1"/>
        <v>0.02962114726027397</v>
      </c>
    </row>
    <row r="21" spans="1:7" s="1" customFormat="1" ht="18" customHeight="1" outlineLevel="4">
      <c r="A21" s="8"/>
      <c r="B21" s="12"/>
      <c r="C21" s="42"/>
      <c r="D21" s="38" t="s">
        <v>36</v>
      </c>
      <c r="E21" s="39">
        <v>280000</v>
      </c>
      <c r="F21" s="14">
        <f t="shared" si="0"/>
        <v>0.049942922374429224</v>
      </c>
      <c r="G21" s="10">
        <f t="shared" si="1"/>
        <v>0.9873715753424658</v>
      </c>
    </row>
    <row r="22" spans="1:7" s="1" customFormat="1" ht="18" customHeight="1" outlineLevel="4">
      <c r="A22" s="8"/>
      <c r="B22" s="12"/>
      <c r="C22" s="42"/>
      <c r="D22" s="38" t="s">
        <v>39</v>
      </c>
      <c r="E22" s="39">
        <v>150000</v>
      </c>
      <c r="F22" s="14">
        <f t="shared" si="0"/>
        <v>0.02675513698630137</v>
      </c>
      <c r="G22" s="10">
        <f t="shared" si="1"/>
        <v>0.528949058219178</v>
      </c>
    </row>
    <row r="23" spans="1:7" s="1" customFormat="1" ht="18" customHeight="1" outlineLevel="4">
      <c r="A23" s="8"/>
      <c r="B23" s="12"/>
      <c r="C23" s="42"/>
      <c r="D23" s="38" t="s">
        <v>35</v>
      </c>
      <c r="E23" s="39">
        <v>10000</v>
      </c>
      <c r="F23" s="14">
        <f t="shared" si="0"/>
        <v>0.001783675799086758</v>
      </c>
      <c r="G23" s="10">
        <f t="shared" si="1"/>
        <v>0.0352632705479452</v>
      </c>
    </row>
    <row r="24" spans="1:7" ht="21.75" customHeight="1" outlineLevel="3">
      <c r="A24" s="6"/>
      <c r="B24" s="7"/>
      <c r="C24" s="40" t="s">
        <v>8</v>
      </c>
      <c r="D24" s="41"/>
      <c r="E24" s="31">
        <f>E25+E26+E27</f>
        <v>181000</v>
      </c>
      <c r="F24" s="14">
        <f t="shared" si="0"/>
        <v>0.03228453196347032</v>
      </c>
      <c r="G24" s="10">
        <f t="shared" si="1"/>
        <v>0.6382651969178083</v>
      </c>
    </row>
    <row r="25" spans="1:7" s="1" customFormat="1" ht="18" customHeight="1" outlineLevel="4">
      <c r="A25" s="8"/>
      <c r="B25" s="7"/>
      <c r="C25" s="43"/>
      <c r="D25" s="44" t="s">
        <v>32</v>
      </c>
      <c r="E25" s="39">
        <v>70000</v>
      </c>
      <c r="F25" s="14">
        <f t="shared" si="0"/>
        <v>0.012485730593607306</v>
      </c>
      <c r="G25" s="10">
        <f t="shared" si="1"/>
        <v>0.24684289383561644</v>
      </c>
    </row>
    <row r="26" spans="1:7" s="1" customFormat="1" ht="18" customHeight="1" outlineLevel="4">
      <c r="A26" s="8"/>
      <c r="B26" s="7"/>
      <c r="C26" s="45"/>
      <c r="D26" s="46" t="s">
        <v>9</v>
      </c>
      <c r="E26" s="39">
        <v>60000</v>
      </c>
      <c r="F26" s="14">
        <f t="shared" si="0"/>
        <v>0.010702054794520547</v>
      </c>
      <c r="G26" s="10">
        <f t="shared" si="1"/>
        <v>0.21157962328767121</v>
      </c>
    </row>
    <row r="27" spans="1:7" s="1" customFormat="1" ht="18" customHeight="1" outlineLevel="4">
      <c r="A27" s="8"/>
      <c r="B27" s="7"/>
      <c r="C27" s="43"/>
      <c r="D27" s="44" t="s">
        <v>10</v>
      </c>
      <c r="E27" s="39">
        <v>51000</v>
      </c>
      <c r="F27" s="14">
        <f t="shared" si="0"/>
        <v>0.009096746575342466</v>
      </c>
      <c r="G27" s="10">
        <f t="shared" si="1"/>
        <v>0.17984267979452054</v>
      </c>
    </row>
    <row r="28" spans="1:7" ht="25.5" customHeight="1" outlineLevel="3">
      <c r="A28" s="6"/>
      <c r="B28" s="7"/>
      <c r="C28" s="40" t="s">
        <v>11</v>
      </c>
      <c r="D28" s="41"/>
      <c r="E28" s="31">
        <f>E29+E30+E31+E32+E33</f>
        <v>895000</v>
      </c>
      <c r="F28" s="14">
        <f t="shared" si="0"/>
        <v>0.15963898401826485</v>
      </c>
      <c r="G28" s="10">
        <f t="shared" si="1"/>
        <v>3.156062714041096</v>
      </c>
    </row>
    <row r="29" spans="1:7" s="1" customFormat="1" ht="18" customHeight="1" outlineLevel="4">
      <c r="A29" s="8"/>
      <c r="B29" s="7"/>
      <c r="C29" s="47"/>
      <c r="D29" s="47" t="s">
        <v>12</v>
      </c>
      <c r="E29" s="31">
        <v>70000</v>
      </c>
      <c r="F29" s="14">
        <f>E29/5606400</f>
        <v>0.012485730593607306</v>
      </c>
      <c r="G29" s="10">
        <f t="shared" si="1"/>
        <v>0.24684289383561644</v>
      </c>
    </row>
    <row r="30" spans="1:7" s="1" customFormat="1" ht="18" customHeight="1" outlineLevel="4">
      <c r="A30" s="8"/>
      <c r="B30" s="7"/>
      <c r="C30" s="46"/>
      <c r="D30" s="46" t="s">
        <v>13</v>
      </c>
      <c r="E30" s="31">
        <v>10000</v>
      </c>
      <c r="F30" s="14">
        <f aca="true" t="shared" si="2" ref="F30:F45">E30/5606400</f>
        <v>0.001783675799086758</v>
      </c>
      <c r="G30" s="10">
        <f t="shared" si="1"/>
        <v>0.0352632705479452</v>
      </c>
    </row>
    <row r="31" spans="1:7" s="1" customFormat="1" ht="18" customHeight="1" outlineLevel="4">
      <c r="A31" s="8"/>
      <c r="B31" s="7"/>
      <c r="C31" s="47"/>
      <c r="D31" s="47" t="s">
        <v>35</v>
      </c>
      <c r="E31" s="31">
        <v>10000</v>
      </c>
      <c r="F31" s="14">
        <f t="shared" si="2"/>
        <v>0.001783675799086758</v>
      </c>
      <c r="G31" s="10">
        <f t="shared" si="1"/>
        <v>0.0352632705479452</v>
      </c>
    </row>
    <row r="32" spans="1:7" s="1" customFormat="1" ht="18" customHeight="1" outlineLevel="4">
      <c r="A32" s="8"/>
      <c r="B32" s="7"/>
      <c r="C32" s="47"/>
      <c r="D32" s="47" t="s">
        <v>40</v>
      </c>
      <c r="E32" s="31">
        <v>765000</v>
      </c>
      <c r="F32" s="14">
        <f t="shared" si="2"/>
        <v>0.136451198630137</v>
      </c>
      <c r="G32" s="10">
        <f t="shared" si="1"/>
        <v>2.697640196917808</v>
      </c>
    </row>
    <row r="33" spans="1:7" s="1" customFormat="1" ht="18" customHeight="1" outlineLevel="4">
      <c r="A33" s="8"/>
      <c r="B33" s="7"/>
      <c r="C33" s="47"/>
      <c r="D33" s="47" t="s">
        <v>14</v>
      </c>
      <c r="E33" s="31">
        <v>40000</v>
      </c>
      <c r="F33" s="14">
        <f t="shared" si="2"/>
        <v>0.007134703196347032</v>
      </c>
      <c r="G33" s="10">
        <f t="shared" si="1"/>
        <v>0.1410530821917808</v>
      </c>
    </row>
    <row r="34" spans="1:7" ht="18" customHeight="1" outlineLevel="3">
      <c r="A34" s="6"/>
      <c r="B34" s="7"/>
      <c r="C34" s="32" t="s">
        <v>43</v>
      </c>
      <c r="D34" s="33"/>
      <c r="E34" s="31">
        <v>10000</v>
      </c>
      <c r="F34" s="14">
        <f t="shared" si="2"/>
        <v>0.001783675799086758</v>
      </c>
      <c r="G34" s="10">
        <f t="shared" si="1"/>
        <v>0.0352632705479452</v>
      </c>
    </row>
    <row r="35" spans="1:7" ht="30.75" customHeight="1" outlineLevel="3">
      <c r="A35" s="6"/>
      <c r="B35" s="7"/>
      <c r="C35" s="29" t="s">
        <v>15</v>
      </c>
      <c r="D35" s="30"/>
      <c r="E35" s="31">
        <v>525000</v>
      </c>
      <c r="F35" s="14">
        <f t="shared" si="2"/>
        <v>0.0936429794520548</v>
      </c>
      <c r="G35" s="10">
        <f t="shared" si="1"/>
        <v>1.8513217037671232</v>
      </c>
    </row>
    <row r="36" spans="1:7" ht="29.25" customHeight="1" outlineLevel="3">
      <c r="A36" s="6"/>
      <c r="B36" s="7"/>
      <c r="C36" s="29" t="s">
        <v>16</v>
      </c>
      <c r="D36" s="30"/>
      <c r="E36" s="31">
        <v>90000</v>
      </c>
      <c r="F36" s="14">
        <f t="shared" si="2"/>
        <v>0.016053082191780824</v>
      </c>
      <c r="G36" s="10">
        <f t="shared" si="1"/>
        <v>0.3173694349315069</v>
      </c>
    </row>
    <row r="37" spans="1:7" ht="18" customHeight="1" outlineLevel="4">
      <c r="A37" s="6"/>
      <c r="B37" s="12"/>
      <c r="C37" s="48" t="s">
        <v>17</v>
      </c>
      <c r="D37" s="48"/>
      <c r="E37" s="39">
        <v>1930000</v>
      </c>
      <c r="F37" s="14">
        <f t="shared" si="2"/>
        <v>0.3442494292237443</v>
      </c>
      <c r="G37" s="10">
        <f aca="true" t="shared" si="3" ref="G37:G49">F37*19.77</f>
        <v>6.805811215753424</v>
      </c>
    </row>
    <row r="38" spans="1:7" ht="18" customHeight="1" outlineLevel="4">
      <c r="A38" s="6"/>
      <c r="B38" s="12"/>
      <c r="C38" s="49" t="s">
        <v>18</v>
      </c>
      <c r="D38" s="49"/>
      <c r="E38" s="39">
        <v>10000</v>
      </c>
      <c r="F38" s="14">
        <f t="shared" si="2"/>
        <v>0.001783675799086758</v>
      </c>
      <c r="G38" s="10">
        <f t="shared" si="3"/>
        <v>0.0352632705479452</v>
      </c>
    </row>
    <row r="39" spans="1:7" ht="18" customHeight="1" outlineLevel="4">
      <c r="A39" s="6"/>
      <c r="B39" s="12"/>
      <c r="C39" s="49" t="s">
        <v>19</v>
      </c>
      <c r="D39" s="49"/>
      <c r="E39" s="39">
        <v>5000</v>
      </c>
      <c r="F39" s="14">
        <f t="shared" si="2"/>
        <v>0.000891837899543379</v>
      </c>
      <c r="G39" s="10">
        <f t="shared" si="3"/>
        <v>0.0176316352739726</v>
      </c>
    </row>
    <row r="40" spans="1:7" ht="18" customHeight="1" outlineLevel="4">
      <c r="A40" s="6"/>
      <c r="B40" s="12"/>
      <c r="C40" s="17" t="s">
        <v>20</v>
      </c>
      <c r="D40" s="17"/>
      <c r="E40" s="39">
        <v>8000</v>
      </c>
      <c r="F40" s="14">
        <f t="shared" si="2"/>
        <v>0.0014269406392694063</v>
      </c>
      <c r="G40" s="10">
        <f t="shared" si="3"/>
        <v>0.02821061643835616</v>
      </c>
    </row>
    <row r="41" spans="1:7" ht="18" customHeight="1" outlineLevel="4">
      <c r="A41" s="6"/>
      <c r="B41" s="12"/>
      <c r="C41" s="49" t="s">
        <v>21</v>
      </c>
      <c r="D41" s="49"/>
      <c r="E41" s="39">
        <v>8000</v>
      </c>
      <c r="F41" s="14">
        <f t="shared" si="2"/>
        <v>0.0014269406392694063</v>
      </c>
      <c r="G41" s="10">
        <f t="shared" si="3"/>
        <v>0.02821061643835616</v>
      </c>
    </row>
    <row r="42" spans="1:7" ht="18" customHeight="1" outlineLevel="4">
      <c r="A42" s="6"/>
      <c r="B42" s="12"/>
      <c r="C42" s="49" t="s">
        <v>22</v>
      </c>
      <c r="D42" s="49"/>
      <c r="E42" s="39">
        <v>10000</v>
      </c>
      <c r="F42" s="14">
        <f t="shared" si="2"/>
        <v>0.001783675799086758</v>
      </c>
      <c r="G42" s="10">
        <f t="shared" si="3"/>
        <v>0.0352632705479452</v>
      </c>
    </row>
    <row r="43" spans="1:7" ht="18" customHeight="1" outlineLevel="4">
      <c r="A43" s="6"/>
      <c r="B43" s="12"/>
      <c r="C43" s="49" t="s">
        <v>23</v>
      </c>
      <c r="D43" s="49"/>
      <c r="E43" s="39">
        <v>20000</v>
      </c>
      <c r="F43" s="14">
        <f t="shared" si="2"/>
        <v>0.003567351598173516</v>
      </c>
      <c r="G43" s="10">
        <f t="shared" si="3"/>
        <v>0.0705265410958904</v>
      </c>
    </row>
    <row r="44" spans="1:7" ht="18" customHeight="1" outlineLevel="4">
      <c r="A44" s="6"/>
      <c r="B44" s="12"/>
      <c r="C44" s="17" t="s">
        <v>24</v>
      </c>
      <c r="D44" s="17"/>
      <c r="E44" s="39">
        <v>20000</v>
      </c>
      <c r="F44" s="14">
        <f t="shared" si="2"/>
        <v>0.003567351598173516</v>
      </c>
      <c r="G44" s="10">
        <f t="shared" si="3"/>
        <v>0.0705265410958904</v>
      </c>
    </row>
    <row r="45" spans="1:7" ht="18" customHeight="1" outlineLevel="4">
      <c r="A45" s="6"/>
      <c r="B45" s="12"/>
      <c r="C45" s="49" t="s">
        <v>25</v>
      </c>
      <c r="D45" s="49"/>
      <c r="E45" s="39">
        <v>180000</v>
      </c>
      <c r="F45" s="14">
        <f t="shared" si="2"/>
        <v>0.03210616438356165</v>
      </c>
      <c r="G45" s="10">
        <f t="shared" si="3"/>
        <v>0.6347388698630138</v>
      </c>
    </row>
    <row r="46" spans="1:7" ht="18" customHeight="1" outlineLevel="4">
      <c r="A46" s="6"/>
      <c r="B46" s="12"/>
      <c r="C46" s="49" t="s">
        <v>26</v>
      </c>
      <c r="D46" s="49"/>
      <c r="E46" s="39">
        <v>18000</v>
      </c>
      <c r="F46" s="14">
        <f>E46/5606400</f>
        <v>0.003210616438356164</v>
      </c>
      <c r="G46" s="10">
        <f t="shared" si="3"/>
        <v>0.06347388698630137</v>
      </c>
    </row>
    <row r="47" spans="1:7" ht="18" customHeight="1" outlineLevel="4">
      <c r="A47" s="6"/>
      <c r="B47" s="12"/>
      <c r="C47" s="49" t="s">
        <v>27</v>
      </c>
      <c r="D47" s="49"/>
      <c r="E47" s="39">
        <v>50000</v>
      </c>
      <c r="F47" s="14">
        <f>E47/5606400</f>
        <v>0.00891837899543379</v>
      </c>
      <c r="G47" s="10">
        <f t="shared" si="3"/>
        <v>0.17631635273972604</v>
      </c>
    </row>
    <row r="48" spans="1:7" ht="18" customHeight="1" outlineLevel="3">
      <c r="A48" s="6"/>
      <c r="B48" s="7"/>
      <c r="C48" s="32" t="s">
        <v>28</v>
      </c>
      <c r="D48" s="33"/>
      <c r="E48" s="31">
        <v>105000</v>
      </c>
      <c r="F48" s="14">
        <f>E48/5606400</f>
        <v>0.018728595890410957</v>
      </c>
      <c r="G48" s="10">
        <f t="shared" si="3"/>
        <v>0.3702643407534246</v>
      </c>
    </row>
    <row r="49" spans="1:7" s="1" customFormat="1" ht="18" customHeight="1" outlineLevel="4">
      <c r="A49" s="8"/>
      <c r="B49" s="7"/>
      <c r="C49" s="50" t="s">
        <v>45</v>
      </c>
      <c r="D49" s="51"/>
      <c r="E49" s="31">
        <v>70000</v>
      </c>
      <c r="F49" s="14">
        <f>E49/5606400</f>
        <v>0.012485730593607306</v>
      </c>
      <c r="G49" s="10">
        <f t="shared" si="3"/>
        <v>0.24684289383561644</v>
      </c>
    </row>
    <row r="50" spans="1:7" ht="18" customHeight="1">
      <c r="A50" s="3"/>
      <c r="B50" s="5">
        <f>SUM(B10:B48)</f>
        <v>5606400</v>
      </c>
      <c r="C50" s="52"/>
      <c r="D50" s="52"/>
      <c r="E50" s="31">
        <f>E10+E11+E12+E13+E14+E19+E24+E28+E34+E35+E36+E37+E38+E39+E40+E41+E42+E43+E44+E45+E46+E47+E48+E49</f>
        <v>5606400</v>
      </c>
      <c r="F50" s="15" t="e">
        <f>F10+F11+F12+F13+F14+F19+F24+F28+F34+F35+F36+#REF!+F48+F49</f>
        <v>#REF!</v>
      </c>
      <c r="G50" s="16">
        <f>G10+G11+G12+G13+G14+G19+G24+G28+G34+G35+G36+G37+G38+G39+G40+G41+G42+G43+G44+G45+G46+G47+G48+G49</f>
        <v>19.770000000000003</v>
      </c>
    </row>
    <row r="51" spans="4:5" ht="18" customHeight="1">
      <c r="D51" s="53" t="s">
        <v>42</v>
      </c>
      <c r="E51" s="54">
        <f>B10/22677/12</f>
        <v>19.773671781981744</v>
      </c>
    </row>
    <row r="52" ht="18" customHeight="1"/>
  </sheetData>
  <mergeCells count="33">
    <mergeCell ref="D1:F1"/>
    <mergeCell ref="D2:F2"/>
    <mergeCell ref="D3:F3"/>
    <mergeCell ref="D4:F4"/>
    <mergeCell ref="D5:F5"/>
    <mergeCell ref="D6:F6"/>
    <mergeCell ref="C19:D19"/>
    <mergeCell ref="C13:D13"/>
    <mergeCell ref="C14:D14"/>
    <mergeCell ref="C10:D10"/>
    <mergeCell ref="A7:E8"/>
    <mergeCell ref="C9:D9"/>
    <mergeCell ref="A9:B9"/>
    <mergeCell ref="C12:D12"/>
    <mergeCell ref="C11:D11"/>
    <mergeCell ref="C24:D24"/>
    <mergeCell ref="C28:D28"/>
    <mergeCell ref="C34:D34"/>
    <mergeCell ref="C35:D35"/>
    <mergeCell ref="C36:D36"/>
    <mergeCell ref="C48:D48"/>
    <mergeCell ref="C49:D49"/>
    <mergeCell ref="C37:D37"/>
    <mergeCell ref="C38:D38"/>
    <mergeCell ref="C39:D39"/>
    <mergeCell ref="C40:D40"/>
    <mergeCell ref="C41:D41"/>
    <mergeCell ref="C42:D42"/>
    <mergeCell ref="C47:D47"/>
    <mergeCell ref="C43:D43"/>
    <mergeCell ref="C44:D44"/>
    <mergeCell ref="C45:D45"/>
    <mergeCell ref="C46:D46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</cp:lastModifiedBy>
  <cp:lastPrinted>2015-04-22T14:15:39Z</cp:lastPrinted>
  <dcterms:created xsi:type="dcterms:W3CDTF">2014-11-20T06:52:04Z</dcterms:created>
  <dcterms:modified xsi:type="dcterms:W3CDTF">2015-04-22T14:15:42Z</dcterms:modified>
  <cp:category/>
  <cp:version/>
  <cp:contentType/>
  <cp:contentStatus/>
  <cp:revision>1</cp:revision>
</cp:coreProperties>
</file>